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ata" sheetId="1" state="visible" r:id="rId1"/>
    <sheet xmlns:r="http://schemas.openxmlformats.org/officeDocument/2006/relationships" name="Portafoglio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8">
    <font>
      <name val="Calibri"/>
      <family val="2"/>
      <color theme="1"/>
      <sz val="11"/>
      <scheme val="minor"/>
    </font>
    <font>
      <name val="Calibri"/>
      <b val="1"/>
      <color rgb="00FFFFFF"/>
      <sz val="11"/>
    </font>
    <font>
      <name val="Calibri"/>
      <b val="1"/>
      <sz val="11"/>
    </font>
    <font>
      <name val="Calibri"/>
      <b val="1"/>
      <sz val="12"/>
    </font>
    <font>
      <b val="1"/>
      <i val="1"/>
      <color rgb="00475569"/>
    </font>
    <font>
      <i val="1"/>
      <color rgb="00475569"/>
      <sz val="10"/>
    </font>
    <font>
      <b val="1"/>
      <i val="1"/>
      <color rgb="001E3A8A"/>
    </font>
    <font>
      <i val="1"/>
      <color rgb="0094A3B8"/>
      <sz val="10"/>
    </font>
  </fonts>
  <fills count="5">
    <fill>
      <patternFill/>
    </fill>
    <fill>
      <patternFill patternType="gray125"/>
    </fill>
    <fill>
      <patternFill patternType="solid">
        <fgColor rgb="001E3A8A"/>
        <bgColor rgb="001E3A8A"/>
      </patternFill>
    </fill>
    <fill>
      <patternFill patternType="solid">
        <fgColor rgb="00F1F5F9"/>
        <bgColor rgb="00F1F5F9"/>
      </patternFill>
    </fill>
    <fill>
      <patternFill patternType="solid">
        <fgColor rgb="00FEF3C7"/>
        <bgColor rgb="00FEF3C7"/>
      </patternFill>
    </fill>
  </fills>
  <borders count="2">
    <border>
      <left/>
      <right/>
      <top/>
      <bottom/>
      <diagonal/>
    </border>
    <border>
      <left style="thin">
        <color rgb="00CBD5E1"/>
      </left>
      <right style="thin">
        <color rgb="00CBD5E1"/>
      </right>
      <top style="thin">
        <color rgb="00CBD5E1"/>
      </top>
      <bottom style="thin">
        <color rgb="00CBD5E1"/>
      </bottom>
    </border>
  </borders>
  <cellStyleXfs count="1">
    <xf numFmtId="0" fontId="0" fillId="0" borderId="0"/>
  </cellStyleXfs>
  <cellXfs count="21">
    <xf numFmtId="0" fontId="0" fillId="0" borderId="0" pivotButton="0" quotePrefix="0" xfId="0"/>
    <xf numFmtId="0" fontId="1" fillId="2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left" vertical="center"/>
    </xf>
    <xf numFmtId="4" fontId="0" fillId="0" borderId="1" applyAlignment="1" pivotButton="0" quotePrefix="0" xfId="0">
      <alignment horizontal="right" vertical="center"/>
    </xf>
    <xf numFmtId="0" fontId="2" fillId="3" borderId="0" pivotButton="0" quotePrefix="0" xfId="0"/>
    <xf numFmtId="4" fontId="2" fillId="3" borderId="0" pivotButton="0" quotePrefix="0" xfId="0"/>
    <xf numFmtId="4" fontId="0" fillId="0" borderId="1" pivotButton="0" quotePrefix="0" xfId="0"/>
    <xf numFmtId="10" fontId="0" fillId="0" borderId="1" pivotButton="0" quotePrefix="0" xfId="0"/>
    <xf numFmtId="0" fontId="0" fillId="0" borderId="1" applyAlignment="1" pivotButton="0" quotePrefix="0" xfId="0">
      <alignment horizontal="center" vertical="center" wrapText="1"/>
    </xf>
    <xf numFmtId="0" fontId="3" fillId="4" borderId="0" pivotButton="0" quotePrefix="0" xfId="0"/>
    <xf numFmtId="0" fontId="2" fillId="0" borderId="1" applyAlignment="1" pivotButton="0" quotePrefix="0" xfId="0">
      <alignment horizontal="left" vertical="center"/>
    </xf>
    <xf numFmtId="4" fontId="0" fillId="3" borderId="1" applyAlignment="1" pivotButton="0" quotePrefix="0" xfId="0">
      <alignment horizontal="right" vertical="center"/>
    </xf>
    <xf numFmtId="10" fontId="0" fillId="3" borderId="1" applyAlignment="1" pivotButton="0" quotePrefix="0" xfId="0">
      <alignment horizontal="right" vertical="center"/>
    </xf>
    <xf numFmtId="0" fontId="2" fillId="3" borderId="1" pivotButton="0" quotePrefix="0" xfId="0"/>
    <xf numFmtId="4" fontId="2" fillId="3" borderId="1" pivotButton="0" quotePrefix="0" xfId="0"/>
    <xf numFmtId="0" fontId="0" fillId="0" borderId="1" pivotButton="0" quotePrefix="0" xfId="0"/>
    <xf numFmtId="10" fontId="2" fillId="3" borderId="1" pivotButton="0" quotePrefix="0" xfId="0"/>
    <xf numFmtId="0" fontId="4" fillId="0" borderId="0" pivotButton="0" quotePrefix="0" xfId="0"/>
    <xf numFmtId="0" fontId="5" fillId="0" borderId="0" pivotButton="0" quotePrefix="0" xfId="0"/>
    <xf numFmtId="0" fontId="6" fillId="0" borderId="0" pivotButton="0" quotePrefix="0" xfId="0"/>
    <xf numFmtId="0" fontId="7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O12"/>
  <sheetViews>
    <sheetView workbookViewId="0">
      <pane xSplit="1" ySplit="1" topLeftCell="B2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36" customWidth="1" min="1" max="1"/>
    <col width="24" customWidth="1" min="2" max="2"/>
    <col width="16" customWidth="1" min="3" max="3"/>
    <col width="12" customWidth="1" min="4" max="4"/>
    <col width="10" customWidth="1" min="5" max="5"/>
    <col width="10" customWidth="1" min="6" max="6"/>
    <col width="8" customWidth="1" min="7" max="7"/>
    <col width="10" customWidth="1" min="8" max="8"/>
    <col width="18" customWidth="1" min="9" max="9"/>
    <col width="14" customWidth="1" min="10" max="10"/>
    <col width="14" customWidth="1" min="11" max="11"/>
    <col width="14" customWidth="1" min="12" max="12"/>
    <col width="14" customWidth="1" min="13" max="13"/>
    <col width="18" customWidth="1" min="14" max="14"/>
    <col width="14" customWidth="1" min="15" max="15"/>
  </cols>
  <sheetData>
    <row r="1" ht="32" customHeight="1">
      <c r="A1" s="1" t="inlineStr">
        <is>
          <t>Titolo</t>
        </is>
      </c>
      <c r="B1" s="1" t="inlineStr">
        <is>
          <t>Tipo Asset</t>
        </is>
      </c>
      <c r="C1" s="1" t="inlineStr">
        <is>
          <t>ISIN</t>
        </is>
      </c>
      <c r="D1" s="1" t="inlineStr">
        <is>
          <t>Simbolo</t>
        </is>
      </c>
      <c r="E1" s="1" t="inlineStr">
        <is>
          <t>Mercato</t>
        </is>
      </c>
      <c r="F1" s="1" t="inlineStr">
        <is>
          <t>Strumento</t>
        </is>
      </c>
      <c r="G1" s="1" t="inlineStr">
        <is>
          <t>Valuta</t>
        </is>
      </c>
      <c r="H1" s="1" t="inlineStr">
        <is>
          <t>Quantità</t>
        </is>
      </c>
      <c r="I1" s="1" t="inlineStr">
        <is>
          <t>P.zo medio di carico</t>
        </is>
      </c>
      <c r="J1" s="1" t="inlineStr">
        <is>
          <t>Cambio di carico</t>
        </is>
      </c>
      <c r="K1" s="1" t="inlineStr">
        <is>
          <t>Valore di carico</t>
        </is>
      </c>
      <c r="L1" s="1" t="inlineStr">
        <is>
          <t>P.zo di mercato</t>
        </is>
      </c>
      <c r="M1" s="1" t="inlineStr">
        <is>
          <t>Cambio di mercato</t>
        </is>
      </c>
      <c r="N1" s="1" t="inlineStr">
        <is>
          <t>Valore di mercato €</t>
        </is>
      </c>
      <c r="O1" s="1" t="inlineStr">
        <is>
          <t>Broker</t>
        </is>
      </c>
    </row>
    <row r="2">
      <c r="A2" s="2" t="inlineStr">
        <is>
          <t>iShares Physical Gold ETC</t>
        </is>
      </c>
      <c r="B2" s="2" t="inlineStr">
        <is>
          <t>Oro</t>
        </is>
      </c>
      <c r="C2" s="2" t="inlineStr">
        <is>
          <t>IE00B4ND3602</t>
        </is>
      </c>
      <c r="D2" s="2" t="inlineStr">
        <is>
          <t>PPFB.FRA</t>
        </is>
      </c>
      <c r="E2" s="2" t="inlineStr">
        <is>
          <t>XETRA</t>
        </is>
      </c>
      <c r="F2" s="2" t="inlineStr">
        <is>
          <t>ETC</t>
        </is>
      </c>
      <c r="G2" s="2" t="inlineStr">
        <is>
          <t>EUR</t>
        </is>
      </c>
      <c r="H2" s="3" t="n">
        <v>10</v>
      </c>
      <c r="I2" s="3" t="n">
        <v>59.43</v>
      </c>
      <c r="J2" s="3" t="n">
        <v>1</v>
      </c>
      <c r="K2" s="3">
        <f>I2*H2*J2</f>
        <v/>
      </c>
      <c r="L2" s="3" t="n">
        <v>76.06999999999999</v>
      </c>
      <c r="M2" s="3" t="n">
        <v>1</v>
      </c>
      <c r="N2" s="3">
        <f>L2*H2*M2</f>
        <v/>
      </c>
      <c r="O2" s="2" t="inlineStr">
        <is>
          <t>Broker A</t>
        </is>
      </c>
    </row>
    <row r="3">
      <c r="A3" s="2" t="inlineStr">
        <is>
          <t>Xtrackers MSCI Emerging Markets UCITS</t>
        </is>
      </c>
      <c r="B3" s="2" t="inlineStr">
        <is>
          <t>Mercati emergenti</t>
        </is>
      </c>
      <c r="C3" s="2" t="inlineStr">
        <is>
          <t>IE00BTJRMP35</t>
        </is>
      </c>
      <c r="D3" s="2" t="inlineStr">
        <is>
          <t>XMME.MI</t>
        </is>
      </c>
      <c r="E3" s="2" t="inlineStr">
        <is>
          <t>AFF</t>
        </is>
      </c>
      <c r="F3" s="2" t="inlineStr">
        <is>
          <t>ETF</t>
        </is>
      </c>
      <c r="G3" s="2" t="inlineStr">
        <is>
          <t>EUR</t>
        </is>
      </c>
      <c r="H3" s="3" t="n">
        <v>12</v>
      </c>
      <c r="I3" s="3" t="n">
        <v>67.08659400000001</v>
      </c>
      <c r="J3" s="3" t="n">
        <v>1</v>
      </c>
      <c r="K3" s="3">
        <f>I3*H3*J3</f>
        <v/>
      </c>
      <c r="L3" s="3" t="n">
        <v>66.494</v>
      </c>
      <c r="M3" s="3" t="n">
        <v>1</v>
      </c>
      <c r="N3" s="3">
        <f>L3*H3*M3</f>
        <v/>
      </c>
      <c r="O3" s="2" t="inlineStr">
        <is>
          <t>Broker A</t>
        </is>
      </c>
    </row>
    <row r="4">
      <c r="A4" s="2" t="inlineStr">
        <is>
          <t>Vanguard S&amp;P 500 UCITS ETF (USD) Acc</t>
        </is>
      </c>
      <c r="B4" s="2" t="inlineStr">
        <is>
          <t>Azionario USA</t>
        </is>
      </c>
      <c r="C4" s="2" t="inlineStr">
        <is>
          <t>IE00BFMXXD54</t>
        </is>
      </c>
      <c r="D4" s="2" t="inlineStr">
        <is>
          <t>VUAA.MI</t>
        </is>
      </c>
      <c r="E4" s="2" t="inlineStr">
        <is>
          <t>AFF</t>
        </is>
      </c>
      <c r="F4" s="2" t="inlineStr">
        <is>
          <t>ETF</t>
        </is>
      </c>
      <c r="G4" s="2" t="inlineStr">
        <is>
          <t>EUR</t>
        </is>
      </c>
      <c r="H4" s="3" t="n">
        <v>42</v>
      </c>
      <c r="I4" s="3" t="n">
        <v>98.36</v>
      </c>
      <c r="J4" s="3" t="n">
        <v>1</v>
      </c>
      <c r="K4" s="3">
        <f>I4*H4*J4</f>
        <v/>
      </c>
      <c r="L4" s="3" t="n">
        <v>107.38</v>
      </c>
      <c r="M4" s="3" t="n">
        <v>1</v>
      </c>
      <c r="N4" s="3">
        <f>L4*H4*M4</f>
        <v/>
      </c>
      <c r="O4" s="2" t="inlineStr">
        <is>
          <t>Broker B</t>
        </is>
      </c>
    </row>
    <row r="5">
      <c r="A5" s="2" t="inlineStr">
        <is>
          <t>iShares Core MSCI World UCITS ETF USD</t>
        </is>
      </c>
      <c r="B5" s="2" t="inlineStr">
        <is>
          <t>Azionariato Globale</t>
        </is>
      </c>
      <c r="C5" s="2" t="inlineStr">
        <is>
          <t>IE00B4L5Y983</t>
        </is>
      </c>
      <c r="D5" s="2" t="inlineStr">
        <is>
          <t>SWDA.MI</t>
        </is>
      </c>
      <c r="E5" s="2" t="inlineStr">
        <is>
          <t>AFF</t>
        </is>
      </c>
      <c r="F5" s="2" t="inlineStr">
        <is>
          <t>ETF</t>
        </is>
      </c>
      <c r="G5" s="2" t="inlineStr">
        <is>
          <t>EUR</t>
        </is>
      </c>
      <c r="H5" s="3" t="n">
        <v>15</v>
      </c>
      <c r="I5" s="3" t="n">
        <v>104.6175</v>
      </c>
      <c r="J5" s="3" t="n">
        <v>1</v>
      </c>
      <c r="K5" s="3">
        <f>I5*H5*J5</f>
        <v/>
      </c>
      <c r="L5" s="3" t="n">
        <v>107.65</v>
      </c>
      <c r="M5" s="3" t="n">
        <v>1</v>
      </c>
      <c r="N5" s="3">
        <f>L5*H5*M5</f>
        <v/>
      </c>
      <c r="O5" s="2" t="inlineStr">
        <is>
          <t>Broker C</t>
        </is>
      </c>
    </row>
    <row r="6">
      <c r="A6" s="2" t="inlineStr">
        <is>
          <t>Amundi Core Nasdaq-100 Swap UCITS ETF</t>
        </is>
      </c>
      <c r="B6" s="2" t="inlineStr">
        <is>
          <t>Nasdaq/Tech</t>
        </is>
      </c>
      <c r="C6" s="2" t="inlineStr">
        <is>
          <t>LU1829221024</t>
        </is>
      </c>
      <c r="D6" s="2" t="inlineStr">
        <is>
          <t>LYMS.FRA</t>
        </is>
      </c>
      <c r="E6" s="2" t="inlineStr">
        <is>
          <t>XETRA</t>
        </is>
      </c>
      <c r="F6" s="2" t="inlineStr">
        <is>
          <t>ETF</t>
        </is>
      </c>
      <c r="G6" s="2" t="inlineStr">
        <is>
          <t>EUR</t>
        </is>
      </c>
      <c r="H6" s="3" t="n">
        <v>16</v>
      </c>
      <c r="I6" s="3" t="n">
        <v>84.53</v>
      </c>
      <c r="J6" s="3" t="n">
        <v>1</v>
      </c>
      <c r="K6" s="3">
        <f>I6*H6*J6</f>
        <v/>
      </c>
      <c r="L6" s="3" t="n">
        <v>82.22</v>
      </c>
      <c r="M6" s="3" t="n">
        <v>1</v>
      </c>
      <c r="N6" s="3">
        <f>L6*H6*M6</f>
        <v/>
      </c>
      <c r="O6" s="2" t="inlineStr">
        <is>
          <t>Broker A</t>
        </is>
      </c>
    </row>
    <row r="7">
      <c r="A7" s="2" t="inlineStr">
        <is>
          <t>iShares MSCI World Small Cap ESG</t>
        </is>
      </c>
      <c r="B7" s="2" t="inlineStr">
        <is>
          <t>SmallcapV</t>
        </is>
      </c>
      <c r="C7" s="2" t="inlineStr">
        <is>
          <t>IE000T9EOCL3</t>
        </is>
      </c>
      <c r="D7" s="2" t="inlineStr">
        <is>
          <t>CBUG.FRA</t>
        </is>
      </c>
      <c r="E7" s="2" t="inlineStr">
        <is>
          <t>XETRA</t>
        </is>
      </c>
      <c r="F7" s="2" t="inlineStr">
        <is>
          <t>ETF</t>
        </is>
      </c>
      <c r="G7" s="2" t="inlineStr">
        <is>
          <t>EUR</t>
        </is>
      </c>
      <c r="H7" s="3" t="n">
        <v>28</v>
      </c>
      <c r="I7" s="3" t="n">
        <v>5.21663</v>
      </c>
      <c r="J7" s="3" t="n">
        <v>1</v>
      </c>
      <c r="K7" s="3">
        <f>I7*H7*J7</f>
        <v/>
      </c>
      <c r="L7" s="3" t="n">
        <v>5.286</v>
      </c>
      <c r="M7" s="3" t="n">
        <v>1</v>
      </c>
      <c r="N7" s="3">
        <f>L7*H7*M7</f>
        <v/>
      </c>
      <c r="O7" s="2" t="inlineStr">
        <is>
          <t>Broker B</t>
        </is>
      </c>
    </row>
    <row r="8">
      <c r="A8" s="2" t="inlineStr">
        <is>
          <t>Fidelity Physical Bitcoin ETP</t>
        </is>
      </c>
      <c r="B8" s="2" t="inlineStr">
        <is>
          <t>Crypto/Growth/Bets</t>
        </is>
      </c>
      <c r="C8" s="2" t="inlineStr">
        <is>
          <t>XS2434891219</t>
        </is>
      </c>
      <c r="D8" s="2" t="inlineStr">
        <is>
          <t>FBTC.FRA</t>
        </is>
      </c>
      <c r="E8" s="2" t="inlineStr">
        <is>
          <t>XETRA</t>
        </is>
      </c>
      <c r="F8" s="2" t="inlineStr">
        <is>
          <t>ETC</t>
        </is>
      </c>
      <c r="G8" s="2" t="inlineStr">
        <is>
          <t>EUR</t>
        </is>
      </c>
      <c r="H8" s="3" t="n">
        <v>34</v>
      </c>
      <c r="I8" s="3" t="n">
        <v>7.29564</v>
      </c>
      <c r="J8" s="3" t="n">
        <v>1</v>
      </c>
      <c r="K8" s="3">
        <f>I8*H8*J8</f>
        <v/>
      </c>
      <c r="L8" s="3" t="n">
        <v>5.6115</v>
      </c>
      <c r="M8" s="3" t="n">
        <v>1</v>
      </c>
      <c r="N8" s="3">
        <f>L8*H8*M8</f>
        <v/>
      </c>
      <c r="O8" s="2" t="inlineStr">
        <is>
          <t>Broker B</t>
        </is>
      </c>
    </row>
    <row r="9">
      <c r="A9" s="2" t="inlineStr">
        <is>
          <t>Xtrackers MSCI Europe UCITS ETF 1C</t>
        </is>
      </c>
      <c r="B9" s="2" t="inlineStr">
        <is>
          <t>Europa</t>
        </is>
      </c>
      <c r="C9" s="2" t="inlineStr">
        <is>
          <t>LU0274209237</t>
        </is>
      </c>
      <c r="D9" s="2" t="inlineStr">
        <is>
          <t>XMEU.MI</t>
        </is>
      </c>
      <c r="E9" s="2" t="inlineStr">
        <is>
          <t>AFF</t>
        </is>
      </c>
      <c r="F9" s="2" t="inlineStr">
        <is>
          <t>ETF</t>
        </is>
      </c>
      <c r="G9" s="2" t="inlineStr">
        <is>
          <t>EUR</t>
        </is>
      </c>
      <c r="H9" s="3" t="n">
        <v>8</v>
      </c>
      <c r="I9" s="3" t="n">
        <v>109.36</v>
      </c>
      <c r="J9" s="3" t="n">
        <v>1</v>
      </c>
      <c r="K9" s="3">
        <f>I9*H9*J9</f>
        <v/>
      </c>
      <c r="L9" s="3" t="n">
        <v>104.78</v>
      </c>
      <c r="M9" s="3" t="n">
        <v>1</v>
      </c>
      <c r="N9" s="3">
        <f>L9*H9*M9</f>
        <v/>
      </c>
      <c r="O9" s="2" t="inlineStr">
        <is>
          <t>Broker B</t>
        </is>
      </c>
    </row>
    <row r="10">
      <c r="A10" s="2" t="inlineStr">
        <is>
          <t>Xtrackers MSCI World Health Care UCITS</t>
        </is>
      </c>
      <c r="B10" s="2" t="inlineStr">
        <is>
          <t>Helthcare/ConsumerStaples</t>
        </is>
      </c>
      <c r="C10" s="2" t="inlineStr">
        <is>
          <t>IE00BM67HK77</t>
        </is>
      </c>
      <c r="D10" s="2" t="inlineStr">
        <is>
          <t>XDWH.MI</t>
        </is>
      </c>
      <c r="E10" s="2" t="inlineStr">
        <is>
          <t>AFF</t>
        </is>
      </c>
      <c r="F10" s="2" t="inlineStr">
        <is>
          <t>ETF</t>
        </is>
      </c>
      <c r="G10" s="2" t="inlineStr">
        <is>
          <t>EUR</t>
        </is>
      </c>
      <c r="H10" s="3" t="n">
        <v>15</v>
      </c>
      <c r="I10" s="3" t="n">
        <v>50.28666</v>
      </c>
      <c r="J10" s="3" t="n">
        <v>1</v>
      </c>
      <c r="K10" s="3">
        <f>I10*H10*J10</f>
        <v/>
      </c>
      <c r="L10" s="3" t="n">
        <v>47.79</v>
      </c>
      <c r="M10" s="3" t="n">
        <v>1</v>
      </c>
      <c r="N10" s="3">
        <f>L10*H10*M10</f>
        <v/>
      </c>
      <c r="O10" s="2" t="inlineStr">
        <is>
          <t>Broker C</t>
        </is>
      </c>
    </row>
    <row r="12">
      <c r="A12" s="4" t="inlineStr">
        <is>
          <t>TOTALI</t>
        </is>
      </c>
      <c r="K12" s="5">
        <f>SUM(K2:K10)</f>
        <v/>
      </c>
      <c r="N12" s="5">
        <f>SUM(N2:N10)</f>
        <v/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M23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30" customWidth="1" min="1" max="1"/>
    <col width="18" customWidth="1" min="2" max="2"/>
    <col width="14" customWidth="1" min="3" max="3"/>
    <col width="14" customWidth="1" min="4" max="4"/>
    <col width="20" customWidth="1" min="5" max="5"/>
    <col width="14" customWidth="1" min="6" max="6"/>
    <col width="16" customWidth="1" min="7" max="7"/>
    <col width="12" customWidth="1" min="8" max="8"/>
    <col width="18" customWidth="1" min="9" max="9"/>
    <col width="14" customWidth="1" min="10" max="10"/>
    <col width="2" customWidth="1" min="11" max="11"/>
    <col width="24" customWidth="1" min="12" max="12"/>
    <col width="18" customWidth="1" min="13" max="13"/>
  </cols>
  <sheetData>
    <row r="1" ht="32" customHeight="1">
      <c r="A1" s="1" t="inlineStr">
        <is>
          <t>Composizione portafoglio</t>
        </is>
      </c>
      <c r="B1" s="1" t="inlineStr">
        <is>
          <t>Valore aggregato</t>
        </is>
      </c>
      <c r="C1" s="1" t="inlineStr">
        <is>
          <t>Peso Attuale %</t>
        </is>
      </c>
      <c r="D1" s="1" t="inlineStr">
        <is>
          <t>Target %</t>
        </is>
      </c>
      <c r="E1" s="1" t="inlineStr">
        <is>
          <t>Allocazione teorica (€)</t>
        </is>
      </c>
      <c r="F1" s="1" t="inlineStr">
        <is>
          <t>Deviazione %</t>
        </is>
      </c>
      <c r="G1" s="1" t="inlineStr">
        <is>
          <t>Differenziale (€)</t>
        </is>
      </c>
      <c r="H1" s="1" t="inlineStr">
        <is>
          <t>Azione</t>
        </is>
      </c>
      <c r="I1" s="1" t="inlineStr">
        <is>
          <t>Valore di carico</t>
        </is>
      </c>
      <c r="J1" s="1" t="inlineStr">
        <is>
          <t>Rendimento %</t>
        </is>
      </c>
    </row>
    <row r="2">
      <c r="A2" s="2" t="inlineStr">
        <is>
          <t>Azionario USA</t>
        </is>
      </c>
      <c r="B2" s="6">
        <f>SUMIF(Data!$B:$B, A2, Data!$N:$N)</f>
        <v/>
      </c>
      <c r="C2" s="7">
        <f>IFERROR(B2/$B$12,0)</f>
        <v/>
      </c>
      <c r="D2" s="7" t="n">
        <v>0.3</v>
      </c>
      <c r="E2" s="6">
        <f>D2*$B$12</f>
        <v/>
      </c>
      <c r="F2" s="7">
        <f>C2-D2</f>
        <v/>
      </c>
      <c r="G2" s="6">
        <f>B2-E2</f>
        <v/>
      </c>
      <c r="H2" s="8">
        <f>IF(F2&lt;-0.05,"COMPRA",IF(F2&gt;0.05,"RIDUCI","OK"))</f>
        <v/>
      </c>
      <c r="I2" s="6">
        <f>SUMIF(Data!$B:$B, A2, Data!$K:$K)</f>
        <v/>
      </c>
      <c r="J2" s="7">
        <f>IFERROR((B2-I2)/I2,0)</f>
        <v/>
      </c>
      <c r="L2" s="9" t="inlineStr">
        <is>
          <t>CRUSCOTTO</t>
        </is>
      </c>
    </row>
    <row r="3">
      <c r="A3" s="2" t="inlineStr">
        <is>
          <t>Azionariato Globale</t>
        </is>
      </c>
      <c r="B3" s="6">
        <f>SUMIF(Data!$B:$B, A3, Data!$N:$N)</f>
        <v/>
      </c>
      <c r="C3" s="7">
        <f>IFERROR(B3/$B$12,0)</f>
        <v/>
      </c>
      <c r="D3" s="7" t="n">
        <v>0.1</v>
      </c>
      <c r="E3" s="6">
        <f>D3*$B$12</f>
        <v/>
      </c>
      <c r="F3" s="7">
        <f>C3-D3</f>
        <v/>
      </c>
      <c r="G3" s="6">
        <f>B3-E3</f>
        <v/>
      </c>
      <c r="H3" s="8">
        <f>IF(F3&lt;-0.05,"COMPRA",IF(F3&gt;0.05,"RIDUCI","OK"))</f>
        <v/>
      </c>
      <c r="I3" s="6">
        <f>SUMIF(Data!$B:$B, A3, Data!$K:$K)</f>
        <v/>
      </c>
      <c r="J3" s="7">
        <f>IFERROR((B3-I3)/I3,0)</f>
        <v/>
      </c>
    </row>
    <row r="4">
      <c r="A4" s="2" t="inlineStr">
        <is>
          <t>Mercati emergenti</t>
        </is>
      </c>
      <c r="B4" s="6">
        <f>SUMIF(Data!$B:$B, A4, Data!$N:$N)</f>
        <v/>
      </c>
      <c r="C4" s="7">
        <f>IFERROR(B4/$B$12,0)</f>
        <v/>
      </c>
      <c r="D4" s="7" t="n">
        <v>0.1</v>
      </c>
      <c r="E4" s="6">
        <f>D4*$B$12</f>
        <v/>
      </c>
      <c r="F4" s="7">
        <f>C4-D4</f>
        <v/>
      </c>
      <c r="G4" s="6">
        <f>B4-E4</f>
        <v/>
      </c>
      <c r="H4" s="8">
        <f>IF(F4&lt;-0.05,"COMPRA",IF(F4&gt;0.05,"RIDUCI","OK"))</f>
        <v/>
      </c>
      <c r="I4" s="6">
        <f>SUMIF(Data!$B:$B, A4, Data!$K:$K)</f>
        <v/>
      </c>
      <c r="J4" s="7">
        <f>IFERROR((B4-I4)/I4,0)</f>
        <v/>
      </c>
      <c r="L4" s="10" t="inlineStr">
        <is>
          <t>Totale Investito (€)</t>
        </is>
      </c>
      <c r="M4" s="11">
        <f>SUM(I2:I11)</f>
        <v/>
      </c>
    </row>
    <row r="5">
      <c r="A5" s="2" t="inlineStr">
        <is>
          <t>Oro</t>
        </is>
      </c>
      <c r="B5" s="6">
        <f>SUMIF(Data!$B:$B, A5, Data!$N:$N)</f>
        <v/>
      </c>
      <c r="C5" s="7">
        <f>IFERROR(B5/$B$12,0)</f>
        <v/>
      </c>
      <c r="D5" s="7" t="n">
        <v>0.06</v>
      </c>
      <c r="E5" s="6">
        <f>D5*$B$12</f>
        <v/>
      </c>
      <c r="F5" s="7">
        <f>C5-D5</f>
        <v/>
      </c>
      <c r="G5" s="6">
        <f>B5-E5</f>
        <v/>
      </c>
      <c r="H5" s="8">
        <f>IF(F5&lt;-0.05,"COMPRA",IF(F5&gt;0.05,"RIDUCI","OK"))</f>
        <v/>
      </c>
      <c r="I5" s="6">
        <f>SUMIF(Data!$B:$B, A5, Data!$K:$K)</f>
        <v/>
      </c>
      <c r="J5" s="7">
        <f>IFERROR((B5-I5)/I5,0)</f>
        <v/>
      </c>
      <c r="L5" s="10" t="inlineStr">
        <is>
          <t>Valore portafoglio (€)</t>
        </is>
      </c>
      <c r="M5" s="11">
        <f>B12</f>
        <v/>
      </c>
    </row>
    <row r="6">
      <c r="A6" s="2" t="inlineStr">
        <is>
          <t>SmallcapV</t>
        </is>
      </c>
      <c r="B6" s="6">
        <f>SUMIF(Data!$B:$B, A6, Data!$N:$N)</f>
        <v/>
      </c>
      <c r="C6" s="7">
        <f>IFERROR(B6/$B$12,0)</f>
        <v/>
      </c>
      <c r="D6" s="7" t="n">
        <v>0.1</v>
      </c>
      <c r="E6" s="6">
        <f>D6*$B$12</f>
        <v/>
      </c>
      <c r="F6" s="7">
        <f>C6-D6</f>
        <v/>
      </c>
      <c r="G6" s="6">
        <f>B6-E6</f>
        <v/>
      </c>
      <c r="H6" s="8">
        <f>IF(F6&lt;-0.05,"COMPRA",IF(F6&gt;0.05,"RIDUCI","OK"))</f>
        <v/>
      </c>
      <c r="I6" s="6">
        <f>SUMIF(Data!$B:$B, A6, Data!$K:$K)</f>
        <v/>
      </c>
      <c r="J6" s="7">
        <f>IFERROR((B6-I6)/I6,0)</f>
        <v/>
      </c>
      <c r="L6" s="10" t="inlineStr">
        <is>
          <t>Rendimento complessivo</t>
        </is>
      </c>
      <c r="M6" s="12">
        <f>IFERROR((B12-I12)/I12,0)</f>
        <v/>
      </c>
    </row>
    <row r="7">
      <c r="A7" s="2" t="inlineStr">
        <is>
          <t>Nasdaq/Tech</t>
        </is>
      </c>
      <c r="B7" s="6">
        <f>SUMIF(Data!$B:$B, A7, Data!$N:$N)</f>
        <v/>
      </c>
      <c r="C7" s="7">
        <f>IFERROR(B7/$B$12,0)</f>
        <v/>
      </c>
      <c r="D7" s="7" t="n">
        <v>0.1</v>
      </c>
      <c r="E7" s="6">
        <f>D7*$B$12</f>
        <v/>
      </c>
      <c r="F7" s="7">
        <f>C7-D7</f>
        <v/>
      </c>
      <c r="G7" s="6">
        <f>B7-E7</f>
        <v/>
      </c>
      <c r="H7" s="8">
        <f>IF(F7&lt;-0.05,"COMPRA",IF(F7&gt;0.05,"RIDUCI","OK"))</f>
        <v/>
      </c>
      <c r="I7" s="6">
        <f>SUMIF(Data!$B:$B, A7, Data!$K:$K)</f>
        <v/>
      </c>
      <c r="J7" s="7">
        <f>IFERROR((B7-I7)/I7,0)</f>
        <v/>
      </c>
      <c r="L7" s="10" t="inlineStr">
        <is>
          <t>P&amp;L (€)</t>
        </is>
      </c>
      <c r="M7" s="11">
        <f>B12-I12</f>
        <v/>
      </c>
    </row>
    <row r="8">
      <c r="A8" s="2" t="inlineStr">
        <is>
          <t>Crypto/Growth/Bets</t>
        </is>
      </c>
      <c r="B8" s="6">
        <f>SUMIF(Data!$B:$B, A8, Data!$N:$N)</f>
        <v/>
      </c>
      <c r="C8" s="7">
        <f>IFERROR(B8/$B$12,0)</f>
        <v/>
      </c>
      <c r="D8" s="7" t="n">
        <v>0.05</v>
      </c>
      <c r="E8" s="6">
        <f>D8*$B$12</f>
        <v/>
      </c>
      <c r="F8" s="7">
        <f>C8-D8</f>
        <v/>
      </c>
      <c r="G8" s="6">
        <f>B8-E8</f>
        <v/>
      </c>
      <c r="H8" s="8">
        <f>IF(F8&lt;-0.05,"COMPRA",IF(F8&gt;0.05,"RIDUCI","OK"))</f>
        <v/>
      </c>
      <c r="I8" s="6">
        <f>SUMIF(Data!$B:$B, A8, Data!$K:$K)</f>
        <v/>
      </c>
      <c r="J8" s="7">
        <f>IFERROR((B8-I8)/I8,0)</f>
        <v/>
      </c>
    </row>
    <row r="9">
      <c r="A9" s="2" t="inlineStr">
        <is>
          <t>Liquidità</t>
        </is>
      </c>
      <c r="B9" s="6" t="n">
        <v>0</v>
      </c>
      <c r="C9" s="7">
        <f>IFERROR(B9/$B$12,0)</f>
        <v/>
      </c>
      <c r="D9" s="7" t="n">
        <v>0.02</v>
      </c>
      <c r="E9" s="6">
        <f>D9*$B$12</f>
        <v/>
      </c>
      <c r="F9" s="7">
        <f>C9-D9</f>
        <v/>
      </c>
      <c r="G9" s="6">
        <f>B9-E9</f>
        <v/>
      </c>
      <c r="H9" s="8">
        <f>IF(F9&lt;-0.05,"COMPRA",IF(F9&gt;0.05,"RIDUCI","OK"))</f>
        <v/>
      </c>
      <c r="I9" s="6">
        <f>B9</f>
        <v/>
      </c>
      <c r="J9" s="7">
        <f>IFERROR((B9-I9)/I9,0)</f>
        <v/>
      </c>
    </row>
    <row r="10">
      <c r="A10" s="2" t="inlineStr">
        <is>
          <t>Helthcare/ConsumerStaples</t>
        </is>
      </c>
      <c r="B10" s="6">
        <f>SUMIF(Data!$B:$B, A10, Data!$N:$N)</f>
        <v/>
      </c>
      <c r="C10" s="7">
        <f>IFERROR(B10/$B$12,0)</f>
        <v/>
      </c>
      <c r="D10" s="7" t="n">
        <v>0.07000000000000001</v>
      </c>
      <c r="E10" s="6">
        <f>D10*$B$12</f>
        <v/>
      </c>
      <c r="F10" s="7">
        <f>C10-D10</f>
        <v/>
      </c>
      <c r="G10" s="6">
        <f>B10-E10</f>
        <v/>
      </c>
      <c r="H10" s="8">
        <f>IF(F10&lt;-0.05,"COMPRA",IF(F10&gt;0.05,"RIDUCI","OK"))</f>
        <v/>
      </c>
      <c r="I10" s="6">
        <f>SUMIF(Data!$B:$B, A10, Data!$K:$K)</f>
        <v/>
      </c>
      <c r="J10" s="7">
        <f>IFERROR((B10-I10)/I10,0)</f>
        <v/>
      </c>
    </row>
    <row r="11">
      <c r="A11" s="2" t="inlineStr">
        <is>
          <t>Europa</t>
        </is>
      </c>
      <c r="B11" s="6">
        <f>SUMIF(Data!$B:$B, A11, Data!$N:$N)</f>
        <v/>
      </c>
      <c r="C11" s="7">
        <f>IFERROR(B11/$B$12,0)</f>
        <v/>
      </c>
      <c r="D11" s="7" t="n">
        <v>0.1</v>
      </c>
      <c r="E11" s="6">
        <f>D11*$B$12</f>
        <v/>
      </c>
      <c r="F11" s="7">
        <f>C11-D11</f>
        <v/>
      </c>
      <c r="G11" s="6">
        <f>B11-E11</f>
        <v/>
      </c>
      <c r="H11" s="8">
        <f>IF(F11&lt;-0.05,"COMPRA",IF(F11&gt;0.05,"RIDUCI","OK"))</f>
        <v/>
      </c>
      <c r="I11" s="6">
        <f>SUMIF(Data!$B:$B, A11, Data!$K:$K)</f>
        <v/>
      </c>
      <c r="J11" s="7">
        <f>IFERROR((B11-I11)/I11,0)</f>
        <v/>
      </c>
    </row>
    <row r="12">
      <c r="A12" s="13" t="inlineStr">
        <is>
          <t>TOTALE</t>
        </is>
      </c>
      <c r="B12" s="14">
        <f>SUM(B2:B11)</f>
        <v/>
      </c>
      <c r="C12" s="15" t="n"/>
      <c r="D12" s="16">
        <f>SUM(D2:D11)</f>
        <v/>
      </c>
      <c r="E12" s="14">
        <f>SUM(E2:E11)</f>
        <v/>
      </c>
      <c r="F12" s="15" t="n"/>
      <c r="G12" s="15" t="n"/>
      <c r="H12" s="15" t="n"/>
      <c r="I12" s="14">
        <f>SUM(I2:I11)</f>
        <v/>
      </c>
      <c r="J12" s="16">
        <f>IFERROR((B12-I12)/I12,0)</f>
        <v/>
      </c>
    </row>
    <row r="15">
      <c r="A15" s="17" t="inlineStr">
        <is>
          <t>Note operative:</t>
        </is>
      </c>
    </row>
    <row r="16">
      <c r="A16" s="18" t="inlineStr">
        <is>
          <t>• Aggiornare manualmente i prezzi di mercato (col. L del foglio Data) periodicamente.</t>
        </is>
      </c>
    </row>
    <row r="17">
      <c r="A17" s="18" t="inlineStr">
        <is>
          <t>• La colonna 'Azione' diventa COMPRA/RIDUCI quando il peso esce dalla banda ±5% dal target.</t>
        </is>
      </c>
    </row>
    <row r="18">
      <c r="A18" s="18" t="inlineStr">
        <is>
          <t>• Modificare i target nella colonna D del foglio Portafoglio. La somma dei target deve fare 100%.</t>
        </is>
      </c>
    </row>
    <row r="19">
      <c r="A19" s="18" t="inlineStr">
        <is>
          <t>• La 'Liquidità' va inserita manualmente nella cella B9 (non viene calcolata da Data).</t>
        </is>
      </c>
    </row>
    <row r="20">
      <c r="A20" s="18" t="inlineStr">
        <is>
          <t>• Per aggiungere un titolo: aggiungere riga in Data (max riga 10), assicurarsi che il 'Tipo Asset' coincida con una categoria del foglio Portafoglio.</t>
        </is>
      </c>
    </row>
    <row r="21">
      <c r="A21" s="18" t="inlineStr"/>
    </row>
    <row r="22">
      <c r="A22" s="19" t="inlineStr">
        <is>
          <t>Strumento gratuito SmartMoneyLab — smartmoneylab.pages.dev</t>
        </is>
      </c>
    </row>
    <row r="23">
      <c r="A23" s="20" t="inlineStr">
        <is>
          <t>Disclaimer: contenuto informativo, non consulenza finanziaria.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2026-05-04T14:13:32Z</dcterms:created>
  <dcterms:modified xmlns:dcterms="http://purl.org/dc/terms/" xmlns:xsi="http://www.w3.org/2001/XMLSchema-instance" xsi:type="dcterms:W3CDTF">2026-05-04T14:13:32Z</dcterms:modified>
</cp:coreProperties>
</file>